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90" activeTab="0"/>
  </bookViews>
  <sheets>
    <sheet name="1" sheetId="1" r:id="rId1"/>
  </sheets>
  <externalReferences>
    <externalReference r:id="rId4"/>
  </externalReferences>
  <definedNames>
    <definedName name="asset_group_1">#REF!</definedName>
    <definedName name="asset_group_10">#REF!</definedName>
    <definedName name="asset_group_11">#REF!</definedName>
    <definedName name="asset_group_12">#REF!</definedName>
    <definedName name="asset_group_13">#REF!</definedName>
    <definedName name="asset_group_14">#REF!</definedName>
    <definedName name="asset_group_15">#REF!</definedName>
    <definedName name="asset_group_2">#REF!</definedName>
    <definedName name="asset_group_3">#REF!</definedName>
    <definedName name="asset_group_4">#REF!</definedName>
    <definedName name="asset_group_5">#REF!</definedName>
    <definedName name="asset_group_6">#REF!</definedName>
    <definedName name="asset_group_7">#REF!</definedName>
    <definedName name="asset_group_8">#REF!</definedName>
    <definedName name="asset_group_9">#REF!</definedName>
    <definedName name="changing_cell">#REF!</definedName>
    <definedName name="Demand_6___16_bar">#REF!</definedName>
    <definedName name="Demand_at___6_bar">#REF!</definedName>
    <definedName name="dumb">'[1]Constants'!$G$4</definedName>
    <definedName name="dummy">'[1]Constants'!$M$18</definedName>
    <definedName name="First_year">#REF!</definedName>
    <definedName name="flag">#REF!</definedName>
    <definedName name="flag_capex">#REF!</definedName>
    <definedName name="flag_depreciation">#REF!</definedName>
    <definedName name="flag_p">#REF!</definedName>
    <definedName name="flag_s">#REF!</definedName>
    <definedName name="flag_smoothing">#REF!</definedName>
    <definedName name="Kon">#REF!</definedName>
    <definedName name="life_asset1">#REF!</definedName>
    <definedName name="life_asset10">#REF!</definedName>
    <definedName name="life_asset11">#REF!</definedName>
    <definedName name="life_asset12">#REF!</definedName>
    <definedName name="life_asset13">#REF!</definedName>
    <definedName name="life_asset14">#REF!</definedName>
    <definedName name="life_asset15">#REF!</definedName>
    <definedName name="life_asset2">#REF!</definedName>
    <definedName name="life_asset3">#REF!</definedName>
    <definedName name="life_asset4">#REF!</definedName>
    <definedName name="life_asset5">#REF!</definedName>
    <definedName name="life_asset6">#REF!</definedName>
    <definedName name="life_asset7">#REF!</definedName>
    <definedName name="life_asset8">#REF!</definedName>
    <definedName name="life_asset9">#REF!</definedName>
    <definedName name="_xlnm.Print_Area" localSheetId="0">'1'!$B$2:$I$127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<sst xmlns="http://schemas.openxmlformats.org/spreadsheetml/2006/main" count="159" uniqueCount="32">
  <si>
    <t>"улазни капацитет из транспортног система"</t>
  </si>
  <si>
    <t>"улазни капацитет производња"</t>
  </si>
  <si>
    <t>"улазни капацитет складиште"</t>
  </si>
  <si>
    <t>"излазни капацитет домаћа потрошња"</t>
  </si>
  <si>
    <t>"излазни капацитет интерконектор"</t>
  </si>
  <si>
    <t>јануар, фебруар, децембар</t>
  </si>
  <si>
    <t>март, новембар</t>
  </si>
  <si>
    <t>април, октобар</t>
  </si>
  <si>
    <t>мај, јун, јул, август, септембар</t>
  </si>
  <si>
    <t>Годишњa
тарифa</t>
  </si>
  <si>
    <t>Месечна
тарифа</t>
  </si>
  <si>
    <t xml:space="preserve">Дневна
тарифа </t>
  </si>
  <si>
    <t>ЦЕНЕ ПРИСТУПА СИСТЕМУ ЗА ТРАНСПОРТ ПРИРОДНОГ ГАСА</t>
  </si>
  <si>
    <t xml:space="preserve">Напомена: Цене приступа систему за транспорт природног гаса су приказане хронолошким редом и исказане су без ПДВ-а. </t>
  </si>
  <si>
    <t>Примена од:</t>
  </si>
  <si>
    <t>Одлука Агенције о давању сагласности на одлуку о цени приступа систему за транспорт природног гаса објављена је у "Службеном гласнику Републике Србије" број:</t>
  </si>
  <si>
    <t>Тарифе за капацитет</t>
  </si>
  <si>
    <t>Тарифе за енергент</t>
  </si>
  <si>
    <t>"домаћа потрошња"</t>
  </si>
  <si>
    <t>"интерконектор"</t>
  </si>
  <si>
    <t>Оператор транспортног система природног гаса: ТРАНСПОРТГАС СРБИЈА д.о.о., НОВИ САД</t>
  </si>
  <si>
    <t>58/21</t>
  </si>
  <si>
    <t>01. јул 2021.</t>
  </si>
  <si>
    <t xml:space="preserve">Непрекидни
капацитет
</t>
  </si>
  <si>
    <t xml:space="preserve">Прекидни
капацитет
</t>
  </si>
  <si>
    <t xml:space="preserve">Повратни
капацитет
</t>
  </si>
  <si>
    <t>динара/m3/дан</t>
  </si>
  <si>
    <t>(динара/m3)</t>
  </si>
  <si>
    <t>83/22</t>
  </si>
  <si>
    <t>01. октобар 2022.</t>
  </si>
  <si>
    <t>динара/kWh/дан</t>
  </si>
  <si>
    <t>(динара/kWh)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</si>
</sst>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166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4" fontId="4" fillId="0" borderId="29" xfId="57" applyNumberFormat="1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 vertical="center"/>
    </xf>
    <xf numFmtId="171" fontId="3" fillId="0" borderId="11" xfId="0" applyNumberFormat="1" applyFont="1" applyFill="1" applyBorder="1" applyAlignment="1">
      <alignment horizontal="right" vertical="center"/>
    </xf>
    <xf numFmtId="171" fontId="3" fillId="0" borderId="12" xfId="0" applyNumberFormat="1" applyFont="1" applyFill="1" applyBorder="1" applyAlignment="1">
      <alignment horizontal="right" vertical="center"/>
    </xf>
    <xf numFmtId="171" fontId="3" fillId="0" borderId="20" xfId="0" applyNumberFormat="1" applyFont="1" applyFill="1" applyBorder="1" applyAlignment="1">
      <alignment horizontal="right" vertical="center"/>
    </xf>
    <xf numFmtId="171" fontId="3" fillId="0" borderId="13" xfId="0" applyNumberFormat="1" applyFont="1" applyFill="1" applyBorder="1" applyAlignment="1">
      <alignment horizontal="right" vertical="center"/>
    </xf>
    <xf numFmtId="171" fontId="3" fillId="0" borderId="14" xfId="0" applyNumberFormat="1" applyFont="1" applyFill="1" applyBorder="1" applyAlignment="1">
      <alignment horizontal="right" vertical="center"/>
    </xf>
    <xf numFmtId="171" fontId="3" fillId="0" borderId="24" xfId="0" applyNumberFormat="1" applyFont="1" applyFill="1" applyBorder="1" applyAlignment="1">
      <alignment horizontal="right" vertical="center"/>
    </xf>
    <xf numFmtId="171" fontId="3" fillId="0" borderId="16" xfId="0" applyNumberFormat="1" applyFont="1" applyFill="1" applyBorder="1" applyAlignment="1">
      <alignment horizontal="right" vertical="center"/>
    </xf>
    <xf numFmtId="171" fontId="3" fillId="0" borderId="17" xfId="0" applyNumberFormat="1" applyFont="1" applyFill="1" applyBorder="1" applyAlignment="1">
      <alignment horizontal="right" vertical="center"/>
    </xf>
    <xf numFmtId="171" fontId="3" fillId="0" borderId="25" xfId="0" applyNumberFormat="1" applyFont="1" applyFill="1" applyBorder="1" applyAlignment="1">
      <alignment horizontal="right" vertical="center"/>
    </xf>
    <xf numFmtId="171" fontId="3" fillId="0" borderId="19" xfId="0" applyNumberFormat="1" applyFont="1" applyFill="1" applyBorder="1" applyAlignment="1">
      <alignment vertical="center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5" xfId="0" applyNumberFormat="1" applyFont="1" applyFill="1" applyBorder="1" applyAlignment="1">
      <alignment horizontal="right" vertical="center"/>
    </xf>
    <xf numFmtId="171" fontId="3" fillId="0" borderId="29" xfId="0" applyNumberFormat="1" applyFont="1" applyFill="1" applyBorder="1" applyAlignment="1">
      <alignment horizontal="center" vertical="center"/>
    </xf>
    <xf numFmtId="171" fontId="3" fillId="0" borderId="19" xfId="0" applyNumberFormat="1" applyFont="1" applyFill="1" applyBorder="1" applyAlignment="1">
      <alignment horizontal="center" vertical="center"/>
    </xf>
    <xf numFmtId="171" fontId="3" fillId="0" borderId="31" xfId="0" applyNumberFormat="1" applyFont="1" applyFill="1" applyBorder="1" applyAlignment="1">
      <alignment horizontal="center" vertical="center"/>
    </xf>
    <xf numFmtId="171" fontId="3" fillId="0" borderId="26" xfId="0" applyNumberFormat="1" applyFont="1" applyFill="1" applyBorder="1" applyAlignment="1">
      <alignment horizontal="right" vertical="center"/>
    </xf>
    <xf numFmtId="171" fontId="3" fillId="0" borderId="21" xfId="0" applyNumberFormat="1" applyFont="1" applyFill="1" applyBorder="1" applyAlignment="1">
      <alignment horizontal="right" vertical="center"/>
    </xf>
    <xf numFmtId="4" fontId="3" fillId="0" borderId="2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0" xfId="57" applyFont="1" applyFill="1" applyBorder="1" applyAlignment="1">
      <alignment horizontal="center" vertical="center" wrapText="1"/>
      <protection/>
    </xf>
    <xf numFmtId="0" fontId="4" fillId="0" borderId="38" xfId="57" applyFont="1" applyFill="1" applyBorder="1" applyAlignment="1">
      <alignment horizontal="center" vertical="center" wrapText="1"/>
      <protection/>
    </xf>
    <xf numFmtId="0" fontId="4" fillId="0" borderId="30" xfId="57" applyFont="1" applyFill="1" applyBorder="1" applyAlignment="1">
      <alignment horizontal="center" vertical="center" wrapText="1"/>
      <protection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andard_A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nja.ciric.AERS\My%20Documents\pokusaj%2090-10\Documents%20and%20Settings\jude\My%20Documents\all%20hydro%20folders\18%20February\modelling\virens'smodel%20-%20explora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tants"/>
      <sheetName val="Cockpit"/>
      <sheetName val="1a. Data-Rab"/>
      <sheetName val="1b. Data-Costs"/>
      <sheetName val="1c. Data-TarVol"/>
      <sheetName val="2.Capex"/>
      <sheetName val="3.Opex"/>
      <sheetName val="4.BldgBlcks"/>
      <sheetName val="5.TariffBskt"/>
      <sheetName val="6.Results"/>
    </sheetNames>
    <sheetDataSet>
      <sheetData sheetId="0">
        <row r="4">
          <cell r="G4">
            <v>2002</v>
          </cell>
        </row>
        <row r="18">
          <cell r="M18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9"/>
  <sheetViews>
    <sheetView showZero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6.8515625" style="1" customWidth="1"/>
    <col min="3" max="3" width="15.7109375" style="1" customWidth="1"/>
    <col min="4" max="4" width="40.7109375" style="1" customWidth="1"/>
    <col min="5" max="5" width="15.8515625" style="1" customWidth="1"/>
    <col min="6" max="8" width="18.7109375" style="1" customWidth="1"/>
    <col min="9" max="9" width="45.28125" style="1" customWidth="1"/>
    <col min="10" max="16384" width="9.140625" style="1" customWidth="1"/>
  </cols>
  <sheetData>
    <row r="1" ht="15" customHeight="1"/>
    <row r="2" spans="2:8" ht="15" customHeight="1">
      <c r="B2" s="19" t="s">
        <v>12</v>
      </c>
      <c r="D2" s="19"/>
      <c r="E2" s="19"/>
      <c r="F2" s="19"/>
      <c r="G2" s="19"/>
      <c r="H2" s="19"/>
    </row>
    <row r="3" spans="3:8" ht="15" customHeight="1">
      <c r="C3" s="19"/>
      <c r="D3" s="2"/>
      <c r="E3" s="2"/>
      <c r="F3" s="2"/>
      <c r="G3" s="2"/>
      <c r="H3" s="2"/>
    </row>
    <row r="4" spans="2:8" ht="15" customHeight="1">
      <c r="B4" s="20" t="s">
        <v>20</v>
      </c>
      <c r="D4" s="2"/>
      <c r="E4" s="2"/>
      <c r="F4" s="2"/>
      <c r="G4" s="2"/>
      <c r="H4" s="2"/>
    </row>
    <row r="5" spans="3:8" ht="15" customHeight="1">
      <c r="C5" s="20"/>
      <c r="D5" s="2"/>
      <c r="E5" s="2"/>
      <c r="F5" s="2"/>
      <c r="G5" s="2"/>
      <c r="H5" s="2"/>
    </row>
    <row r="6" spans="2:8" ht="26.25" customHeight="1">
      <c r="B6" s="21" t="s">
        <v>13</v>
      </c>
      <c r="D6" s="2"/>
      <c r="E6" s="2"/>
      <c r="F6" s="2"/>
      <c r="G6" s="2"/>
      <c r="H6" s="2"/>
    </row>
    <row r="7" spans="2:8" ht="15" customHeight="1" thickBot="1">
      <c r="B7" s="21"/>
      <c r="D7" s="2"/>
      <c r="E7" s="2"/>
      <c r="F7" s="2"/>
      <c r="G7" s="2"/>
      <c r="H7" s="2"/>
    </row>
    <row r="8" spans="2:9" ht="15" customHeight="1" thickTop="1">
      <c r="B8" s="83" t="s">
        <v>14</v>
      </c>
      <c r="C8" s="86" t="s">
        <v>16</v>
      </c>
      <c r="D8" s="87"/>
      <c r="E8" s="92"/>
      <c r="F8" s="95" t="s">
        <v>23</v>
      </c>
      <c r="G8" s="95" t="s">
        <v>24</v>
      </c>
      <c r="H8" s="95" t="s">
        <v>25</v>
      </c>
      <c r="I8" s="98" t="s">
        <v>15</v>
      </c>
    </row>
    <row r="9" spans="2:9" ht="15" customHeight="1">
      <c r="B9" s="84"/>
      <c r="C9" s="88"/>
      <c r="D9" s="89"/>
      <c r="E9" s="93"/>
      <c r="F9" s="96"/>
      <c r="G9" s="96"/>
      <c r="H9" s="96"/>
      <c r="I9" s="99"/>
    </row>
    <row r="10" spans="2:9" ht="45" customHeight="1">
      <c r="B10" s="85"/>
      <c r="C10" s="90"/>
      <c r="D10" s="91"/>
      <c r="E10" s="94"/>
      <c r="F10" s="97"/>
      <c r="G10" s="97"/>
      <c r="H10" s="97"/>
      <c r="I10" s="100"/>
    </row>
    <row r="11" spans="2:9" ht="15" customHeight="1">
      <c r="B11" s="61" t="s">
        <v>29</v>
      </c>
      <c r="C11" s="73" t="s">
        <v>9</v>
      </c>
      <c r="D11" s="3" t="s">
        <v>0</v>
      </c>
      <c r="E11" s="66" t="s">
        <v>30</v>
      </c>
      <c r="F11" s="42">
        <v>13.303</v>
      </c>
      <c r="G11" s="43">
        <v>13.303</v>
      </c>
      <c r="H11" s="44">
        <v>2.661</v>
      </c>
      <c r="I11" s="64" t="s">
        <v>28</v>
      </c>
    </row>
    <row r="12" spans="2:9" ht="15" customHeight="1">
      <c r="B12" s="62"/>
      <c r="C12" s="74"/>
      <c r="D12" s="3" t="s">
        <v>1</v>
      </c>
      <c r="E12" s="67"/>
      <c r="F12" s="45">
        <v>17.548</v>
      </c>
      <c r="G12" s="46">
        <v>17.548</v>
      </c>
      <c r="H12" s="47">
        <v>3.51</v>
      </c>
      <c r="I12" s="64"/>
    </row>
    <row r="13" spans="2:9" ht="15" customHeight="1">
      <c r="B13" s="62"/>
      <c r="C13" s="74"/>
      <c r="D13" s="3" t="s">
        <v>2</v>
      </c>
      <c r="E13" s="67"/>
      <c r="F13" s="45">
        <v>10.661</v>
      </c>
      <c r="G13" s="46">
        <v>10.661</v>
      </c>
      <c r="H13" s="47">
        <v>2.133</v>
      </c>
      <c r="I13" s="64"/>
    </row>
    <row r="14" spans="2:9" ht="15" customHeight="1">
      <c r="B14" s="62"/>
      <c r="C14" s="74"/>
      <c r="D14" s="3" t="s">
        <v>3</v>
      </c>
      <c r="E14" s="67"/>
      <c r="F14" s="45">
        <v>7.619</v>
      </c>
      <c r="G14" s="46">
        <v>7.619</v>
      </c>
      <c r="H14" s="47">
        <v>1.523</v>
      </c>
      <c r="I14" s="64"/>
    </row>
    <row r="15" spans="2:9" ht="15" customHeight="1">
      <c r="B15" s="62"/>
      <c r="C15" s="75"/>
      <c r="D15" s="8" t="s">
        <v>4</v>
      </c>
      <c r="E15" s="68"/>
      <c r="F15" s="48">
        <v>28.853</v>
      </c>
      <c r="G15" s="49">
        <v>28.853</v>
      </c>
      <c r="H15" s="50">
        <v>5.771</v>
      </c>
      <c r="I15" s="64"/>
    </row>
    <row r="16" spans="2:9" ht="15" customHeight="1">
      <c r="B16" s="62"/>
      <c r="C16" s="76" t="s">
        <v>10</v>
      </c>
      <c r="D16" s="11" t="s">
        <v>0</v>
      </c>
      <c r="E16" s="34"/>
      <c r="F16" s="51"/>
      <c r="G16" s="51"/>
      <c r="H16" s="51"/>
      <c r="I16" s="64"/>
    </row>
    <row r="17" spans="2:9" ht="15" customHeight="1">
      <c r="B17" s="62"/>
      <c r="C17" s="77"/>
      <c r="D17" s="3" t="s">
        <v>5</v>
      </c>
      <c r="E17" s="66" t="s">
        <v>30</v>
      </c>
      <c r="F17" s="52">
        <v>4.257</v>
      </c>
      <c r="G17" s="52">
        <v>4.257</v>
      </c>
      <c r="H17" s="44">
        <v>0.852</v>
      </c>
      <c r="I17" s="64"/>
    </row>
    <row r="18" spans="2:9" ht="15" customHeight="1">
      <c r="B18" s="62"/>
      <c r="C18" s="77"/>
      <c r="D18" s="3" t="s">
        <v>6</v>
      </c>
      <c r="E18" s="67"/>
      <c r="F18" s="45">
        <v>3.193</v>
      </c>
      <c r="G18" s="45">
        <v>3.193</v>
      </c>
      <c r="H18" s="47">
        <v>0.638</v>
      </c>
      <c r="I18" s="64"/>
    </row>
    <row r="19" spans="2:9" ht="15" customHeight="1">
      <c r="B19" s="62"/>
      <c r="C19" s="77"/>
      <c r="D19" s="3" t="s">
        <v>7</v>
      </c>
      <c r="E19" s="67"/>
      <c r="F19" s="45">
        <v>2.129</v>
      </c>
      <c r="G19" s="45">
        <v>2.129</v>
      </c>
      <c r="H19" s="47">
        <v>0.426</v>
      </c>
      <c r="I19" s="64"/>
    </row>
    <row r="20" spans="2:9" ht="15" customHeight="1">
      <c r="B20" s="62"/>
      <c r="C20" s="77"/>
      <c r="D20" s="8" t="s">
        <v>8</v>
      </c>
      <c r="E20" s="68"/>
      <c r="F20" s="53">
        <v>1.064</v>
      </c>
      <c r="G20" s="53">
        <v>1.064</v>
      </c>
      <c r="H20" s="50">
        <v>0.212</v>
      </c>
      <c r="I20" s="64"/>
    </row>
    <row r="21" spans="2:9" ht="15" customHeight="1">
      <c r="B21" s="62"/>
      <c r="C21" s="77"/>
      <c r="D21" s="11" t="s">
        <v>1</v>
      </c>
      <c r="E21" s="35"/>
      <c r="F21" s="54"/>
      <c r="G21" s="55"/>
      <c r="H21" s="56"/>
      <c r="I21" s="64"/>
    </row>
    <row r="22" spans="2:9" ht="15" customHeight="1">
      <c r="B22" s="62"/>
      <c r="C22" s="77"/>
      <c r="D22" s="3" t="s">
        <v>5</v>
      </c>
      <c r="E22" s="66" t="s">
        <v>30</v>
      </c>
      <c r="F22" s="52">
        <v>5.615</v>
      </c>
      <c r="G22" s="52">
        <v>5.615</v>
      </c>
      <c r="H22" s="44">
        <v>1.123</v>
      </c>
      <c r="I22" s="64"/>
    </row>
    <row r="23" spans="2:9" ht="15" customHeight="1">
      <c r="B23" s="62"/>
      <c r="C23" s="77"/>
      <c r="D23" s="3" t="s">
        <v>6</v>
      </c>
      <c r="E23" s="67"/>
      <c r="F23" s="45">
        <v>4.212</v>
      </c>
      <c r="G23" s="45">
        <v>4.212</v>
      </c>
      <c r="H23" s="47">
        <v>0.842</v>
      </c>
      <c r="I23" s="64"/>
    </row>
    <row r="24" spans="2:9" ht="15" customHeight="1">
      <c r="B24" s="62"/>
      <c r="C24" s="77"/>
      <c r="D24" s="3" t="s">
        <v>7</v>
      </c>
      <c r="E24" s="67"/>
      <c r="F24" s="45">
        <v>2.808</v>
      </c>
      <c r="G24" s="45">
        <v>2.808</v>
      </c>
      <c r="H24" s="47">
        <v>0.561</v>
      </c>
      <c r="I24" s="64"/>
    </row>
    <row r="25" spans="2:9" ht="15" customHeight="1">
      <c r="B25" s="62"/>
      <c r="C25" s="77"/>
      <c r="D25" s="8" t="s">
        <v>8</v>
      </c>
      <c r="E25" s="68"/>
      <c r="F25" s="53">
        <v>1.404</v>
      </c>
      <c r="G25" s="53">
        <v>1.404</v>
      </c>
      <c r="H25" s="50">
        <v>0.281</v>
      </c>
      <c r="I25" s="64"/>
    </row>
    <row r="26" spans="2:9" ht="15" customHeight="1">
      <c r="B26" s="62"/>
      <c r="C26" s="77"/>
      <c r="D26" s="11" t="s">
        <v>2</v>
      </c>
      <c r="E26" s="35"/>
      <c r="F26" s="54"/>
      <c r="G26" s="55"/>
      <c r="H26" s="56"/>
      <c r="I26" s="64"/>
    </row>
    <row r="27" spans="2:9" ht="15" customHeight="1">
      <c r="B27" s="62"/>
      <c r="C27" s="77"/>
      <c r="D27" s="3" t="s">
        <v>5</v>
      </c>
      <c r="E27" s="66" t="s">
        <v>30</v>
      </c>
      <c r="F27" s="52">
        <v>3.411</v>
      </c>
      <c r="G27" s="52">
        <v>3.411</v>
      </c>
      <c r="H27" s="44">
        <v>0.682</v>
      </c>
      <c r="I27" s="64"/>
    </row>
    <row r="28" spans="2:9" ht="15" customHeight="1">
      <c r="B28" s="62"/>
      <c r="C28" s="77"/>
      <c r="D28" s="3" t="s">
        <v>6</v>
      </c>
      <c r="E28" s="67"/>
      <c r="F28" s="45">
        <v>2.558</v>
      </c>
      <c r="G28" s="45">
        <v>2.558</v>
      </c>
      <c r="H28" s="47">
        <v>0.512</v>
      </c>
      <c r="I28" s="64"/>
    </row>
    <row r="29" spans="2:9" ht="15" customHeight="1">
      <c r="B29" s="62"/>
      <c r="C29" s="77"/>
      <c r="D29" s="3" t="s">
        <v>7</v>
      </c>
      <c r="E29" s="67"/>
      <c r="F29" s="45">
        <v>1.706</v>
      </c>
      <c r="G29" s="45">
        <v>1.706</v>
      </c>
      <c r="H29" s="47">
        <v>0.341</v>
      </c>
      <c r="I29" s="64"/>
    </row>
    <row r="30" spans="2:9" ht="15" customHeight="1">
      <c r="B30" s="62"/>
      <c r="C30" s="77"/>
      <c r="D30" s="8" t="s">
        <v>8</v>
      </c>
      <c r="E30" s="68"/>
      <c r="F30" s="53">
        <v>0.853</v>
      </c>
      <c r="G30" s="53">
        <v>0.853</v>
      </c>
      <c r="H30" s="50">
        <v>0.171</v>
      </c>
      <c r="I30" s="64"/>
    </row>
    <row r="31" spans="2:9" ht="15" customHeight="1">
      <c r="B31" s="62"/>
      <c r="C31" s="77"/>
      <c r="D31" s="11" t="s">
        <v>3</v>
      </c>
      <c r="E31" s="35"/>
      <c r="F31" s="54"/>
      <c r="G31" s="55"/>
      <c r="H31" s="56"/>
      <c r="I31" s="64"/>
    </row>
    <row r="32" spans="2:9" ht="15" customHeight="1">
      <c r="B32" s="62"/>
      <c r="C32" s="77"/>
      <c r="D32" s="3" t="s">
        <v>5</v>
      </c>
      <c r="E32" s="66" t="s">
        <v>30</v>
      </c>
      <c r="F32" s="52">
        <v>2.438</v>
      </c>
      <c r="G32" s="52">
        <v>2.438</v>
      </c>
      <c r="H32" s="44">
        <v>0.487</v>
      </c>
      <c r="I32" s="64"/>
    </row>
    <row r="33" spans="2:9" ht="15" customHeight="1">
      <c r="B33" s="62"/>
      <c r="C33" s="77"/>
      <c r="D33" s="3" t="s">
        <v>6</v>
      </c>
      <c r="E33" s="67"/>
      <c r="F33" s="45">
        <v>1.828</v>
      </c>
      <c r="G33" s="45">
        <v>1.828</v>
      </c>
      <c r="H33" s="47">
        <v>0.365</v>
      </c>
      <c r="I33" s="64"/>
    </row>
    <row r="34" spans="2:9" ht="15" customHeight="1">
      <c r="B34" s="62"/>
      <c r="C34" s="77"/>
      <c r="D34" s="3" t="s">
        <v>7</v>
      </c>
      <c r="E34" s="67"/>
      <c r="F34" s="45">
        <v>1.219</v>
      </c>
      <c r="G34" s="45">
        <v>1.219</v>
      </c>
      <c r="H34" s="47">
        <v>0.244</v>
      </c>
      <c r="I34" s="64"/>
    </row>
    <row r="35" spans="2:9" ht="15" customHeight="1">
      <c r="B35" s="62"/>
      <c r="C35" s="77"/>
      <c r="D35" s="8" t="s">
        <v>8</v>
      </c>
      <c r="E35" s="68"/>
      <c r="F35" s="53">
        <v>0.609</v>
      </c>
      <c r="G35" s="53">
        <v>0.609</v>
      </c>
      <c r="H35" s="50">
        <v>0.122</v>
      </c>
      <c r="I35" s="64"/>
    </row>
    <row r="36" spans="2:9" ht="15" customHeight="1">
      <c r="B36" s="62"/>
      <c r="C36" s="77"/>
      <c r="D36" s="11" t="s">
        <v>4</v>
      </c>
      <c r="E36" s="36"/>
      <c r="F36" s="54"/>
      <c r="G36" s="55"/>
      <c r="H36" s="56"/>
      <c r="I36" s="64"/>
    </row>
    <row r="37" spans="2:9" ht="15" customHeight="1">
      <c r="B37" s="62"/>
      <c r="C37" s="77"/>
      <c r="D37" s="3" t="s">
        <v>5</v>
      </c>
      <c r="E37" s="66" t="s">
        <v>30</v>
      </c>
      <c r="F37" s="52">
        <v>9.233</v>
      </c>
      <c r="G37" s="52">
        <v>9.233</v>
      </c>
      <c r="H37" s="44">
        <v>1.847</v>
      </c>
      <c r="I37" s="64"/>
    </row>
    <row r="38" spans="2:9" ht="15" customHeight="1">
      <c r="B38" s="62"/>
      <c r="C38" s="77"/>
      <c r="D38" s="3" t="s">
        <v>6</v>
      </c>
      <c r="E38" s="67"/>
      <c r="F38" s="45">
        <v>6.925</v>
      </c>
      <c r="G38" s="45">
        <v>6.925</v>
      </c>
      <c r="H38" s="47">
        <v>1.385</v>
      </c>
      <c r="I38" s="64"/>
    </row>
    <row r="39" spans="2:9" ht="15" customHeight="1">
      <c r="B39" s="62"/>
      <c r="C39" s="77"/>
      <c r="D39" s="3" t="s">
        <v>7</v>
      </c>
      <c r="E39" s="67"/>
      <c r="F39" s="45">
        <v>4.617</v>
      </c>
      <c r="G39" s="45">
        <v>4.617</v>
      </c>
      <c r="H39" s="47">
        <v>0.923</v>
      </c>
      <c r="I39" s="64"/>
    </row>
    <row r="40" spans="2:9" ht="15" customHeight="1">
      <c r="B40" s="62"/>
      <c r="C40" s="78"/>
      <c r="D40" s="15" t="s">
        <v>8</v>
      </c>
      <c r="E40" s="68"/>
      <c r="F40" s="53">
        <v>2.308</v>
      </c>
      <c r="G40" s="53">
        <v>2.308</v>
      </c>
      <c r="H40" s="50">
        <v>0.462</v>
      </c>
      <c r="I40" s="64"/>
    </row>
    <row r="41" spans="2:9" ht="15" customHeight="1">
      <c r="B41" s="62"/>
      <c r="C41" s="76" t="s">
        <v>11</v>
      </c>
      <c r="D41" s="11" t="s">
        <v>0</v>
      </c>
      <c r="E41" s="35"/>
      <c r="F41" s="54"/>
      <c r="G41" s="55"/>
      <c r="H41" s="56"/>
      <c r="I41" s="64"/>
    </row>
    <row r="42" spans="2:9" ht="15" customHeight="1">
      <c r="B42" s="62"/>
      <c r="C42" s="77"/>
      <c r="D42" s="3" t="s">
        <v>5</v>
      </c>
      <c r="E42" s="66" t="s">
        <v>30</v>
      </c>
      <c r="F42" s="52">
        <v>0.266</v>
      </c>
      <c r="G42" s="52">
        <v>0.266</v>
      </c>
      <c r="H42" s="44">
        <v>0.054</v>
      </c>
      <c r="I42" s="64"/>
    </row>
    <row r="43" spans="2:9" ht="15" customHeight="1">
      <c r="B43" s="62"/>
      <c r="C43" s="77"/>
      <c r="D43" s="3" t="s">
        <v>6</v>
      </c>
      <c r="E43" s="67"/>
      <c r="F43" s="45">
        <v>0.2</v>
      </c>
      <c r="G43" s="45">
        <v>0.2</v>
      </c>
      <c r="H43" s="47">
        <v>0.04</v>
      </c>
      <c r="I43" s="64"/>
    </row>
    <row r="44" spans="2:9" ht="15" customHeight="1">
      <c r="B44" s="62"/>
      <c r="C44" s="77"/>
      <c r="D44" s="3" t="s">
        <v>7</v>
      </c>
      <c r="E44" s="67"/>
      <c r="F44" s="45">
        <v>0.133</v>
      </c>
      <c r="G44" s="45">
        <v>0.133</v>
      </c>
      <c r="H44" s="47">
        <v>0.026</v>
      </c>
      <c r="I44" s="64"/>
    </row>
    <row r="45" spans="2:9" ht="15" customHeight="1">
      <c r="B45" s="62"/>
      <c r="C45" s="77"/>
      <c r="D45" s="8" t="s">
        <v>8</v>
      </c>
      <c r="E45" s="68"/>
      <c r="F45" s="53">
        <v>0.066</v>
      </c>
      <c r="G45" s="53">
        <v>0.066</v>
      </c>
      <c r="H45" s="50">
        <v>0.014</v>
      </c>
      <c r="I45" s="64"/>
    </row>
    <row r="46" spans="2:9" ht="15" customHeight="1">
      <c r="B46" s="62"/>
      <c r="C46" s="77"/>
      <c r="D46" s="11" t="s">
        <v>1</v>
      </c>
      <c r="E46" s="35"/>
      <c r="F46" s="54"/>
      <c r="G46" s="55"/>
      <c r="H46" s="56"/>
      <c r="I46" s="64"/>
    </row>
    <row r="47" spans="2:9" ht="15" customHeight="1">
      <c r="B47" s="62"/>
      <c r="C47" s="77"/>
      <c r="D47" s="3" t="s">
        <v>5</v>
      </c>
      <c r="E47" s="66" t="s">
        <v>30</v>
      </c>
      <c r="F47" s="52">
        <v>0.351</v>
      </c>
      <c r="G47" s="52">
        <v>0.351</v>
      </c>
      <c r="H47" s="44">
        <v>0.07</v>
      </c>
      <c r="I47" s="64"/>
    </row>
    <row r="48" spans="2:9" ht="15" customHeight="1">
      <c r="B48" s="62"/>
      <c r="C48" s="77"/>
      <c r="D48" s="3" t="s">
        <v>6</v>
      </c>
      <c r="E48" s="67"/>
      <c r="F48" s="45">
        <v>0.263</v>
      </c>
      <c r="G48" s="45">
        <v>0.263</v>
      </c>
      <c r="H48" s="47">
        <v>0.053</v>
      </c>
      <c r="I48" s="64"/>
    </row>
    <row r="49" spans="2:9" ht="15" customHeight="1">
      <c r="B49" s="62"/>
      <c r="C49" s="77"/>
      <c r="D49" s="3" t="s">
        <v>7</v>
      </c>
      <c r="E49" s="67"/>
      <c r="F49" s="45">
        <v>0.175</v>
      </c>
      <c r="G49" s="45">
        <v>0.175</v>
      </c>
      <c r="H49" s="47">
        <v>0.035</v>
      </c>
      <c r="I49" s="64"/>
    </row>
    <row r="50" spans="2:9" ht="15" customHeight="1">
      <c r="B50" s="62"/>
      <c r="C50" s="77"/>
      <c r="D50" s="8" t="s">
        <v>8</v>
      </c>
      <c r="E50" s="68"/>
      <c r="F50" s="53">
        <v>0.088</v>
      </c>
      <c r="G50" s="53">
        <v>0.088</v>
      </c>
      <c r="H50" s="50">
        <v>0.018</v>
      </c>
      <c r="I50" s="64"/>
    </row>
    <row r="51" spans="2:9" ht="15" customHeight="1">
      <c r="B51" s="62"/>
      <c r="C51" s="77"/>
      <c r="D51" s="11" t="s">
        <v>2</v>
      </c>
      <c r="E51" s="35"/>
      <c r="F51" s="54"/>
      <c r="G51" s="55"/>
      <c r="H51" s="56"/>
      <c r="I51" s="64"/>
    </row>
    <row r="52" spans="2:9" ht="15" customHeight="1">
      <c r="B52" s="62"/>
      <c r="C52" s="77"/>
      <c r="D52" s="3" t="s">
        <v>5</v>
      </c>
      <c r="E52" s="66" t="s">
        <v>30</v>
      </c>
      <c r="F52" s="52">
        <v>0.213</v>
      </c>
      <c r="G52" s="52">
        <v>0.213</v>
      </c>
      <c r="H52" s="44">
        <v>0.043</v>
      </c>
      <c r="I52" s="64"/>
    </row>
    <row r="53" spans="2:9" ht="15" customHeight="1">
      <c r="B53" s="62"/>
      <c r="C53" s="77"/>
      <c r="D53" s="3" t="s">
        <v>6</v>
      </c>
      <c r="E53" s="67"/>
      <c r="F53" s="45">
        <v>0.16</v>
      </c>
      <c r="G53" s="45">
        <v>0.16</v>
      </c>
      <c r="H53" s="47">
        <v>0.032</v>
      </c>
      <c r="I53" s="64"/>
    </row>
    <row r="54" spans="2:9" ht="15" customHeight="1">
      <c r="B54" s="62"/>
      <c r="C54" s="77"/>
      <c r="D54" s="3" t="s">
        <v>7</v>
      </c>
      <c r="E54" s="67"/>
      <c r="F54" s="45">
        <v>0.106</v>
      </c>
      <c r="G54" s="45">
        <v>0.106</v>
      </c>
      <c r="H54" s="47">
        <v>0.021</v>
      </c>
      <c r="I54" s="64"/>
    </row>
    <row r="55" spans="2:9" ht="15" customHeight="1">
      <c r="B55" s="62"/>
      <c r="C55" s="77"/>
      <c r="D55" s="8" t="s">
        <v>8</v>
      </c>
      <c r="E55" s="68"/>
      <c r="F55" s="53">
        <v>0.054</v>
      </c>
      <c r="G55" s="53">
        <v>0.054</v>
      </c>
      <c r="H55" s="50">
        <v>0.011</v>
      </c>
      <c r="I55" s="64"/>
    </row>
    <row r="56" spans="2:9" ht="15" customHeight="1">
      <c r="B56" s="62"/>
      <c r="C56" s="77"/>
      <c r="D56" s="11" t="s">
        <v>3</v>
      </c>
      <c r="E56" s="35"/>
      <c r="F56" s="54"/>
      <c r="G56" s="55"/>
      <c r="H56" s="56"/>
      <c r="I56" s="64"/>
    </row>
    <row r="57" spans="2:9" ht="15" customHeight="1">
      <c r="B57" s="62"/>
      <c r="C57" s="77"/>
      <c r="D57" s="3" t="s">
        <v>5</v>
      </c>
      <c r="E57" s="66" t="s">
        <v>30</v>
      </c>
      <c r="F57" s="52">
        <v>0.152</v>
      </c>
      <c r="G57" s="52">
        <v>0.152</v>
      </c>
      <c r="H57" s="44">
        <v>0.03</v>
      </c>
      <c r="I57" s="64"/>
    </row>
    <row r="58" spans="2:9" ht="15" customHeight="1">
      <c r="B58" s="62"/>
      <c r="C58" s="77"/>
      <c r="D58" s="3" t="s">
        <v>6</v>
      </c>
      <c r="E58" s="67"/>
      <c r="F58" s="45">
        <v>0.114</v>
      </c>
      <c r="G58" s="45">
        <v>0.114</v>
      </c>
      <c r="H58" s="47">
        <v>0.022</v>
      </c>
      <c r="I58" s="64"/>
    </row>
    <row r="59" spans="2:9" ht="15" customHeight="1">
      <c r="B59" s="62"/>
      <c r="C59" s="77"/>
      <c r="D59" s="3" t="s">
        <v>7</v>
      </c>
      <c r="E59" s="67"/>
      <c r="F59" s="45">
        <v>0.076</v>
      </c>
      <c r="G59" s="45">
        <v>0.076</v>
      </c>
      <c r="H59" s="47">
        <v>0.016</v>
      </c>
      <c r="I59" s="64"/>
    </row>
    <row r="60" spans="2:9" ht="15" customHeight="1">
      <c r="B60" s="62"/>
      <c r="C60" s="77"/>
      <c r="D60" s="8" t="s">
        <v>8</v>
      </c>
      <c r="E60" s="68"/>
      <c r="F60" s="53">
        <v>0.038</v>
      </c>
      <c r="G60" s="53">
        <v>0.038</v>
      </c>
      <c r="H60" s="50">
        <v>0.008</v>
      </c>
      <c r="I60" s="64"/>
    </row>
    <row r="61" spans="2:9" ht="15" customHeight="1">
      <c r="B61" s="62"/>
      <c r="C61" s="77"/>
      <c r="D61" s="11" t="s">
        <v>4</v>
      </c>
      <c r="E61" s="35"/>
      <c r="F61" s="54"/>
      <c r="G61" s="55"/>
      <c r="H61" s="56"/>
      <c r="I61" s="64"/>
    </row>
    <row r="62" spans="2:9" ht="15" customHeight="1">
      <c r="B62" s="62"/>
      <c r="C62" s="77"/>
      <c r="D62" s="3" t="s">
        <v>5</v>
      </c>
      <c r="E62" s="66" t="s">
        <v>30</v>
      </c>
      <c r="F62" s="52">
        <v>0.577</v>
      </c>
      <c r="G62" s="52">
        <v>0.577</v>
      </c>
      <c r="H62" s="44">
        <v>0.115</v>
      </c>
      <c r="I62" s="64"/>
    </row>
    <row r="63" spans="2:9" ht="15" customHeight="1">
      <c r="B63" s="62"/>
      <c r="C63" s="77"/>
      <c r="D63" s="3" t="s">
        <v>6</v>
      </c>
      <c r="E63" s="67"/>
      <c r="F63" s="45">
        <v>0.433</v>
      </c>
      <c r="G63" s="45">
        <v>0.433</v>
      </c>
      <c r="H63" s="47">
        <v>0.087</v>
      </c>
      <c r="I63" s="64"/>
    </row>
    <row r="64" spans="2:9" ht="15" customHeight="1">
      <c r="B64" s="62"/>
      <c r="C64" s="77"/>
      <c r="D64" s="3" t="s">
        <v>7</v>
      </c>
      <c r="E64" s="67"/>
      <c r="F64" s="45">
        <v>0.288</v>
      </c>
      <c r="G64" s="45">
        <v>0.288</v>
      </c>
      <c r="H64" s="47">
        <v>0.058</v>
      </c>
      <c r="I64" s="64"/>
    </row>
    <row r="65" spans="2:9" ht="15" customHeight="1">
      <c r="B65" s="62"/>
      <c r="C65" s="78"/>
      <c r="D65" s="16" t="s">
        <v>8</v>
      </c>
      <c r="E65" s="68"/>
      <c r="F65" s="48">
        <v>0.144</v>
      </c>
      <c r="G65" s="53">
        <v>0.144</v>
      </c>
      <c r="H65" s="57">
        <v>0.029</v>
      </c>
      <c r="I65" s="64"/>
    </row>
    <row r="66" spans="2:9" ht="15" customHeight="1">
      <c r="B66" s="62"/>
      <c r="C66" s="79" t="s">
        <v>17</v>
      </c>
      <c r="D66" s="80"/>
      <c r="E66" s="33"/>
      <c r="F66" s="32"/>
      <c r="G66" s="24"/>
      <c r="H66" s="37"/>
      <c r="I66" s="64"/>
    </row>
    <row r="67" spans="2:9" ht="15" customHeight="1">
      <c r="B67" s="62"/>
      <c r="C67" s="69" t="s">
        <v>18</v>
      </c>
      <c r="D67" s="70"/>
      <c r="E67" s="81" t="s">
        <v>31</v>
      </c>
      <c r="F67" s="44">
        <v>0.044</v>
      </c>
      <c r="G67" s="38"/>
      <c r="H67" s="39"/>
      <c r="I67" s="64"/>
    </row>
    <row r="68" spans="2:9" ht="15" customHeight="1" thickBot="1">
      <c r="B68" s="63"/>
      <c r="C68" s="71" t="s">
        <v>19</v>
      </c>
      <c r="D68" s="72"/>
      <c r="E68" s="82"/>
      <c r="F68" s="58">
        <v>0.05</v>
      </c>
      <c r="G68" s="40"/>
      <c r="H68" s="41"/>
      <c r="I68" s="65"/>
    </row>
    <row r="69" spans="2:9" ht="15" customHeight="1" thickTop="1">
      <c r="B69" s="61" t="s">
        <v>22</v>
      </c>
      <c r="C69" s="73" t="s">
        <v>9</v>
      </c>
      <c r="D69" s="3" t="s">
        <v>0</v>
      </c>
      <c r="E69" s="66" t="s">
        <v>26</v>
      </c>
      <c r="F69" s="4">
        <v>136.4872658025601</v>
      </c>
      <c r="G69" s="5">
        <f>+F69</f>
        <v>136.4872658025601</v>
      </c>
      <c r="H69" s="22">
        <f>+F69*0.2</f>
        <v>27.29745316051202</v>
      </c>
      <c r="I69" s="64" t="s">
        <v>21</v>
      </c>
    </row>
    <row r="70" spans="2:9" ht="15" customHeight="1">
      <c r="B70" s="62"/>
      <c r="C70" s="74"/>
      <c r="D70" s="3" t="s">
        <v>1</v>
      </c>
      <c r="E70" s="67"/>
      <c r="F70" s="6">
        <v>180.0389728350583</v>
      </c>
      <c r="G70" s="7">
        <f>+F70</f>
        <v>180.0389728350583</v>
      </c>
      <c r="H70" s="27">
        <f>+F70*0.2</f>
        <v>36.007794567011665</v>
      </c>
      <c r="I70" s="64"/>
    </row>
    <row r="71" spans="2:9" ht="15" customHeight="1">
      <c r="B71" s="62"/>
      <c r="C71" s="74"/>
      <c r="D71" s="3" t="s">
        <v>2</v>
      </c>
      <c r="E71" s="67"/>
      <c r="F71" s="6">
        <v>109.38247687923305</v>
      </c>
      <c r="G71" s="7">
        <f>+F71</f>
        <v>109.38247687923305</v>
      </c>
      <c r="H71" s="27">
        <f>+F71*0.2</f>
        <v>21.876495375846613</v>
      </c>
      <c r="I71" s="64"/>
    </row>
    <row r="72" spans="2:9" ht="15" customHeight="1">
      <c r="B72" s="62"/>
      <c r="C72" s="74"/>
      <c r="D72" s="3" t="s">
        <v>3</v>
      </c>
      <c r="E72" s="67"/>
      <c r="F72" s="6">
        <v>78.16636032228158</v>
      </c>
      <c r="G72" s="7">
        <f>+F72</f>
        <v>78.16636032228158</v>
      </c>
      <c r="H72" s="27">
        <f>+F72*0.2</f>
        <v>15.633272064456316</v>
      </c>
      <c r="I72" s="64"/>
    </row>
    <row r="73" spans="2:9" ht="15" customHeight="1">
      <c r="B73" s="62"/>
      <c r="C73" s="75"/>
      <c r="D73" s="8" t="s">
        <v>4</v>
      </c>
      <c r="E73" s="68"/>
      <c r="F73" s="9">
        <v>296.03365707460415</v>
      </c>
      <c r="G73" s="10">
        <f>+F73</f>
        <v>296.03365707460415</v>
      </c>
      <c r="H73" s="28">
        <f>+F73*0.2</f>
        <v>59.20673141492083</v>
      </c>
      <c r="I73" s="64"/>
    </row>
    <row r="74" spans="2:9" ht="15" customHeight="1">
      <c r="B74" s="62"/>
      <c r="C74" s="76" t="s">
        <v>10</v>
      </c>
      <c r="D74" s="11" t="s">
        <v>0</v>
      </c>
      <c r="E74" s="34"/>
      <c r="F74" s="12"/>
      <c r="G74" s="12"/>
      <c r="H74" s="12"/>
      <c r="I74" s="64"/>
    </row>
    <row r="75" spans="2:9" ht="15" customHeight="1">
      <c r="B75" s="62"/>
      <c r="C75" s="77"/>
      <c r="D75" s="3" t="s">
        <v>5</v>
      </c>
      <c r="E75" s="66" t="s">
        <v>26</v>
      </c>
      <c r="F75" s="13">
        <f>+F69*0.32</f>
        <v>43.67592505681923</v>
      </c>
      <c r="G75" s="13">
        <f>+G69*0.32</f>
        <v>43.67592505681923</v>
      </c>
      <c r="H75" s="22">
        <f>+F75*0.2</f>
        <v>8.735185011363846</v>
      </c>
      <c r="I75" s="64"/>
    </row>
    <row r="76" spans="2:9" ht="15" customHeight="1">
      <c r="B76" s="62"/>
      <c r="C76" s="77"/>
      <c r="D76" s="3" t="s">
        <v>6</v>
      </c>
      <c r="E76" s="67"/>
      <c r="F76" s="6">
        <f>+F69*0.24</f>
        <v>32.75694379261442</v>
      </c>
      <c r="G76" s="6">
        <f>+G69*0.24</f>
        <v>32.75694379261442</v>
      </c>
      <c r="H76" s="27">
        <f>+F76*0.2</f>
        <v>6.551388758522885</v>
      </c>
      <c r="I76" s="64"/>
    </row>
    <row r="77" spans="2:9" ht="15" customHeight="1">
      <c r="B77" s="62"/>
      <c r="C77" s="77"/>
      <c r="D77" s="3" t="s">
        <v>7</v>
      </c>
      <c r="E77" s="67"/>
      <c r="F77" s="6">
        <f>+F69*0.16</f>
        <v>21.837962528409616</v>
      </c>
      <c r="G77" s="6">
        <f>+G69*0.16</f>
        <v>21.837962528409616</v>
      </c>
      <c r="H77" s="27">
        <f>+F77*0.2</f>
        <v>4.367592505681923</v>
      </c>
      <c r="I77" s="64"/>
    </row>
    <row r="78" spans="2:9" ht="15" customHeight="1">
      <c r="B78" s="62"/>
      <c r="C78" s="77"/>
      <c r="D78" s="8" t="s">
        <v>8</v>
      </c>
      <c r="E78" s="68"/>
      <c r="F78" s="14">
        <f>+F69*0.08</f>
        <v>10.918981264204808</v>
      </c>
      <c r="G78" s="14">
        <f>+G69*0.08</f>
        <v>10.918981264204808</v>
      </c>
      <c r="H78" s="28">
        <f>+F78*0.2</f>
        <v>2.1837962528409616</v>
      </c>
      <c r="I78" s="64"/>
    </row>
    <row r="79" spans="2:9" ht="15" customHeight="1">
      <c r="B79" s="62"/>
      <c r="C79" s="77"/>
      <c r="D79" s="11" t="s">
        <v>1</v>
      </c>
      <c r="E79" s="35"/>
      <c r="F79" s="59"/>
      <c r="G79" s="60"/>
      <c r="H79" s="60"/>
      <c r="I79" s="64"/>
    </row>
    <row r="80" spans="2:9" ht="15" customHeight="1">
      <c r="B80" s="62"/>
      <c r="C80" s="77"/>
      <c r="D80" s="3" t="s">
        <v>5</v>
      </c>
      <c r="E80" s="66" t="s">
        <v>26</v>
      </c>
      <c r="F80" s="13">
        <f>+F70*0.32</f>
        <v>57.612471307218655</v>
      </c>
      <c r="G80" s="13">
        <f>+G70*0.32</f>
        <v>57.612471307218655</v>
      </c>
      <c r="H80" s="22">
        <f>+F80*0.2</f>
        <v>11.522494261443732</v>
      </c>
      <c r="I80" s="64"/>
    </row>
    <row r="81" spans="2:9" ht="15" customHeight="1">
      <c r="B81" s="62"/>
      <c r="C81" s="77"/>
      <c r="D81" s="3" t="s">
        <v>6</v>
      </c>
      <c r="E81" s="67"/>
      <c r="F81" s="6">
        <f>+F70*0.24</f>
        <v>43.20935348041399</v>
      </c>
      <c r="G81" s="6">
        <f>+G70*0.24</f>
        <v>43.20935348041399</v>
      </c>
      <c r="H81" s="27">
        <f>+F81*0.2</f>
        <v>8.641870696082798</v>
      </c>
      <c r="I81" s="64"/>
    </row>
    <row r="82" spans="2:9" ht="15" customHeight="1">
      <c r="B82" s="62"/>
      <c r="C82" s="77"/>
      <c r="D82" s="3" t="s">
        <v>7</v>
      </c>
      <c r="E82" s="67"/>
      <c r="F82" s="6">
        <f>+F70*0.16</f>
        <v>28.806235653609328</v>
      </c>
      <c r="G82" s="6">
        <f>+G70*0.16</f>
        <v>28.806235653609328</v>
      </c>
      <c r="H82" s="27">
        <f>+F82*0.2</f>
        <v>5.761247130721866</v>
      </c>
      <c r="I82" s="64"/>
    </row>
    <row r="83" spans="2:9" ht="15" customHeight="1">
      <c r="B83" s="62"/>
      <c r="C83" s="77"/>
      <c r="D83" s="8" t="s">
        <v>8</v>
      </c>
      <c r="E83" s="68"/>
      <c r="F83" s="14">
        <f>+F70*0.08</f>
        <v>14.403117826804664</v>
      </c>
      <c r="G83" s="14">
        <f>+G70*0.08</f>
        <v>14.403117826804664</v>
      </c>
      <c r="H83" s="28">
        <f>+F83*0.2</f>
        <v>2.880623565360933</v>
      </c>
      <c r="I83" s="64"/>
    </row>
    <row r="84" spans="2:9" ht="15" customHeight="1">
      <c r="B84" s="62"/>
      <c r="C84" s="77"/>
      <c r="D84" s="11" t="s">
        <v>2</v>
      </c>
      <c r="E84" s="35"/>
      <c r="F84" s="59"/>
      <c r="G84" s="60"/>
      <c r="H84" s="60"/>
      <c r="I84" s="64"/>
    </row>
    <row r="85" spans="2:9" ht="15" customHeight="1">
      <c r="B85" s="62"/>
      <c r="C85" s="77"/>
      <c r="D85" s="3" t="s">
        <v>5</v>
      </c>
      <c r="E85" s="66" t="s">
        <v>26</v>
      </c>
      <c r="F85" s="13">
        <f>+F71*0.32</f>
        <v>35.00239260135458</v>
      </c>
      <c r="G85" s="13">
        <f>+G71*0.32</f>
        <v>35.00239260135458</v>
      </c>
      <c r="H85" s="22">
        <f>+F85*0.2</f>
        <v>7.000478520270916</v>
      </c>
      <c r="I85" s="64"/>
    </row>
    <row r="86" spans="2:9" ht="15" customHeight="1">
      <c r="B86" s="62"/>
      <c r="C86" s="77"/>
      <c r="D86" s="3" t="s">
        <v>6</v>
      </c>
      <c r="E86" s="67"/>
      <c r="F86" s="6">
        <f>+F71*0.24</f>
        <v>26.251794451015932</v>
      </c>
      <c r="G86" s="6">
        <f>+G71*0.24</f>
        <v>26.251794451015932</v>
      </c>
      <c r="H86" s="27">
        <f>+F86*0.2</f>
        <v>5.250358890203187</v>
      </c>
      <c r="I86" s="64"/>
    </row>
    <row r="87" spans="2:9" ht="15" customHeight="1">
      <c r="B87" s="62"/>
      <c r="C87" s="77"/>
      <c r="D87" s="3" t="s">
        <v>7</v>
      </c>
      <c r="E87" s="67"/>
      <c r="F87" s="6">
        <f>+F71*0.16</f>
        <v>17.50119630067729</v>
      </c>
      <c r="G87" s="6">
        <f>+G71*0.16</f>
        <v>17.50119630067729</v>
      </c>
      <c r="H87" s="27">
        <f>+F87*0.2</f>
        <v>3.500239260135458</v>
      </c>
      <c r="I87" s="64"/>
    </row>
    <row r="88" spans="2:9" ht="15" customHeight="1">
      <c r="B88" s="62"/>
      <c r="C88" s="77"/>
      <c r="D88" s="8" t="s">
        <v>8</v>
      </c>
      <c r="E88" s="68"/>
      <c r="F88" s="14">
        <f>+F71*0.08</f>
        <v>8.750598150338645</v>
      </c>
      <c r="G88" s="14">
        <f>+G71*0.08</f>
        <v>8.750598150338645</v>
      </c>
      <c r="H88" s="28">
        <f>+F88*0.2</f>
        <v>1.750119630067729</v>
      </c>
      <c r="I88" s="64"/>
    </row>
    <row r="89" spans="2:9" ht="15" customHeight="1">
      <c r="B89" s="62"/>
      <c r="C89" s="77"/>
      <c r="D89" s="11" t="s">
        <v>3</v>
      </c>
      <c r="E89" s="35"/>
      <c r="F89" s="59"/>
      <c r="G89" s="60"/>
      <c r="H89" s="60"/>
      <c r="I89" s="64"/>
    </row>
    <row r="90" spans="2:9" ht="15" customHeight="1">
      <c r="B90" s="62"/>
      <c r="C90" s="77"/>
      <c r="D90" s="3" t="s">
        <v>5</v>
      </c>
      <c r="E90" s="3"/>
      <c r="F90" s="13">
        <f>+F72*0.32</f>
        <v>25.013235303130106</v>
      </c>
      <c r="G90" s="13">
        <f>+G72*0.32</f>
        <v>25.013235303130106</v>
      </c>
      <c r="H90" s="22">
        <f>+F90*0.2</f>
        <v>5.002647060626021</v>
      </c>
      <c r="I90" s="64"/>
    </row>
    <row r="91" spans="2:9" ht="15" customHeight="1">
      <c r="B91" s="62"/>
      <c r="C91" s="77"/>
      <c r="D91" s="3" t="s">
        <v>6</v>
      </c>
      <c r="E91" s="66" t="s">
        <v>26</v>
      </c>
      <c r="F91" s="6">
        <f>+F72*0.24</f>
        <v>18.759926477347577</v>
      </c>
      <c r="G91" s="6">
        <f>+G72*0.24</f>
        <v>18.759926477347577</v>
      </c>
      <c r="H91" s="27">
        <f>+F91*0.2</f>
        <v>3.7519852954695154</v>
      </c>
      <c r="I91" s="64"/>
    </row>
    <row r="92" spans="2:9" ht="15" customHeight="1">
      <c r="B92" s="62"/>
      <c r="C92" s="77"/>
      <c r="D92" s="3" t="s">
        <v>7</v>
      </c>
      <c r="E92" s="67"/>
      <c r="F92" s="6">
        <f>+F72*0.16</f>
        <v>12.506617651565053</v>
      </c>
      <c r="G92" s="6">
        <f>+G72*0.16</f>
        <v>12.506617651565053</v>
      </c>
      <c r="H92" s="27">
        <f>+F92*0.2</f>
        <v>2.5013235303130106</v>
      </c>
      <c r="I92" s="64"/>
    </row>
    <row r="93" spans="2:9" ht="15" customHeight="1">
      <c r="B93" s="62"/>
      <c r="C93" s="77"/>
      <c r="D93" s="8" t="s">
        <v>8</v>
      </c>
      <c r="E93" s="67"/>
      <c r="F93" s="14">
        <f>+F72*0.08</f>
        <v>6.2533088257825264</v>
      </c>
      <c r="G93" s="14">
        <f>+G72*0.08</f>
        <v>6.2533088257825264</v>
      </c>
      <c r="H93" s="28">
        <f>+F93*0.2</f>
        <v>1.2506617651565053</v>
      </c>
      <c r="I93" s="64"/>
    </row>
    <row r="94" spans="2:9" ht="15" customHeight="1">
      <c r="B94" s="62"/>
      <c r="C94" s="77"/>
      <c r="D94" s="11" t="s">
        <v>4</v>
      </c>
      <c r="E94" s="68"/>
      <c r="F94" s="59"/>
      <c r="G94" s="60"/>
      <c r="H94" s="60"/>
      <c r="I94" s="64"/>
    </row>
    <row r="95" spans="2:9" ht="15" customHeight="1">
      <c r="B95" s="62"/>
      <c r="C95" s="77"/>
      <c r="D95" s="3" t="s">
        <v>5</v>
      </c>
      <c r="E95" s="66" t="s">
        <v>26</v>
      </c>
      <c r="F95" s="13">
        <f>+F73*0.32</f>
        <v>94.73077026387332</v>
      </c>
      <c r="G95" s="13">
        <f>+G73*0.32</f>
        <v>94.73077026387332</v>
      </c>
      <c r="H95" s="22">
        <f>+F95*0.2</f>
        <v>18.946154052774666</v>
      </c>
      <c r="I95" s="64"/>
    </row>
    <row r="96" spans="2:9" ht="15" customHeight="1">
      <c r="B96" s="62"/>
      <c r="C96" s="77"/>
      <c r="D96" s="3" t="s">
        <v>6</v>
      </c>
      <c r="E96" s="67"/>
      <c r="F96" s="6">
        <f>+F73*0.24</f>
        <v>71.04807769790499</v>
      </c>
      <c r="G96" s="6">
        <f>+G73*0.24</f>
        <v>71.04807769790499</v>
      </c>
      <c r="H96" s="27">
        <f>+F96*0.2</f>
        <v>14.209615539580998</v>
      </c>
      <c r="I96" s="64"/>
    </row>
    <row r="97" spans="2:9" ht="15" customHeight="1">
      <c r="B97" s="62"/>
      <c r="C97" s="77"/>
      <c r="D97" s="3" t="s">
        <v>7</v>
      </c>
      <c r="E97" s="67"/>
      <c r="F97" s="6">
        <f>+F73*0.16</f>
        <v>47.36538513193666</v>
      </c>
      <c r="G97" s="6">
        <f>+G73*0.16</f>
        <v>47.36538513193666</v>
      </c>
      <c r="H97" s="27">
        <f>+F97*0.2</f>
        <v>9.473077026387333</v>
      </c>
      <c r="I97" s="64"/>
    </row>
    <row r="98" spans="2:9" ht="15" customHeight="1">
      <c r="B98" s="62"/>
      <c r="C98" s="78"/>
      <c r="D98" s="15" t="s">
        <v>8</v>
      </c>
      <c r="E98" s="68"/>
      <c r="F98" s="14">
        <f>+F73*0.08</f>
        <v>23.68269256596833</v>
      </c>
      <c r="G98" s="14">
        <f>+G73*0.08</f>
        <v>23.68269256596833</v>
      </c>
      <c r="H98" s="28">
        <f>+F98*0.2</f>
        <v>4.736538513193667</v>
      </c>
      <c r="I98" s="64"/>
    </row>
    <row r="99" spans="2:9" ht="15" customHeight="1">
      <c r="B99" s="62"/>
      <c r="C99" s="76" t="s">
        <v>11</v>
      </c>
      <c r="D99" s="11" t="s">
        <v>0</v>
      </c>
      <c r="E99" s="35"/>
      <c r="F99" s="59"/>
      <c r="G99" s="60"/>
      <c r="H99" s="60"/>
      <c r="I99" s="64"/>
    </row>
    <row r="100" spans="2:9" ht="15" customHeight="1">
      <c r="B100" s="62"/>
      <c r="C100" s="77"/>
      <c r="D100" s="3" t="s">
        <v>5</v>
      </c>
      <c r="E100" s="66" t="s">
        <v>26</v>
      </c>
      <c r="F100" s="13">
        <f>+F69*0.02</f>
        <v>2.729745316051202</v>
      </c>
      <c r="G100" s="13">
        <f>+G69*0.02</f>
        <v>2.729745316051202</v>
      </c>
      <c r="H100" s="22">
        <f>+F100*0.2</f>
        <v>0.5459490632102404</v>
      </c>
      <c r="I100" s="64"/>
    </row>
    <row r="101" spans="2:9" ht="15" customHeight="1">
      <c r="B101" s="62"/>
      <c r="C101" s="77"/>
      <c r="D101" s="3" t="s">
        <v>6</v>
      </c>
      <c r="E101" s="67"/>
      <c r="F101" s="6">
        <f>+F69*0.015</f>
        <v>2.0473089870384014</v>
      </c>
      <c r="G101" s="6">
        <f>+G69*0.015</f>
        <v>2.0473089870384014</v>
      </c>
      <c r="H101" s="27">
        <f>+F101*0.2</f>
        <v>0.4094617974076803</v>
      </c>
      <c r="I101" s="64"/>
    </row>
    <row r="102" spans="2:9" ht="15" customHeight="1">
      <c r="B102" s="62"/>
      <c r="C102" s="77"/>
      <c r="D102" s="3" t="s">
        <v>7</v>
      </c>
      <c r="E102" s="67"/>
      <c r="F102" s="6">
        <f>+F69*0.01</f>
        <v>1.364872658025601</v>
      </c>
      <c r="G102" s="6">
        <f>+G69*0.01</f>
        <v>1.364872658025601</v>
      </c>
      <c r="H102" s="27">
        <f>+F102*0.2</f>
        <v>0.2729745316051202</v>
      </c>
      <c r="I102" s="64"/>
    </row>
    <row r="103" spans="2:9" ht="15" customHeight="1">
      <c r="B103" s="62"/>
      <c r="C103" s="77"/>
      <c r="D103" s="8" t="s">
        <v>8</v>
      </c>
      <c r="E103" s="68"/>
      <c r="F103" s="14">
        <f>+F69*0.005</f>
        <v>0.6824363290128005</v>
      </c>
      <c r="G103" s="14">
        <f>+G69*0.005</f>
        <v>0.6824363290128005</v>
      </c>
      <c r="H103" s="28">
        <f>+F103*0.2</f>
        <v>0.1364872658025601</v>
      </c>
      <c r="I103" s="64"/>
    </row>
    <row r="104" spans="2:9" ht="15" customHeight="1">
      <c r="B104" s="62"/>
      <c r="C104" s="77"/>
      <c r="D104" s="11" t="s">
        <v>1</v>
      </c>
      <c r="E104" s="35"/>
      <c r="F104" s="59"/>
      <c r="G104" s="60"/>
      <c r="H104" s="60"/>
      <c r="I104" s="64"/>
    </row>
    <row r="105" spans="2:9" ht="15" customHeight="1">
      <c r="B105" s="62"/>
      <c r="C105" s="77"/>
      <c r="D105" s="3" t="s">
        <v>5</v>
      </c>
      <c r="E105" s="66" t="s">
        <v>26</v>
      </c>
      <c r="F105" s="13">
        <f>+F70*0.02</f>
        <v>3.600779456701166</v>
      </c>
      <c r="G105" s="13">
        <f>+G70*0.02</f>
        <v>3.600779456701166</v>
      </c>
      <c r="H105" s="22">
        <f>+F105*0.2</f>
        <v>0.7201558913402333</v>
      </c>
      <c r="I105" s="64"/>
    </row>
    <row r="106" spans="2:9" ht="15" customHeight="1">
      <c r="B106" s="62"/>
      <c r="C106" s="77"/>
      <c r="D106" s="3" t="s">
        <v>6</v>
      </c>
      <c r="E106" s="67"/>
      <c r="F106" s="6">
        <f>+F70*0.015</f>
        <v>2.7005845925258742</v>
      </c>
      <c r="G106" s="6">
        <f>+G70*0.015</f>
        <v>2.7005845925258742</v>
      </c>
      <c r="H106" s="27">
        <f>+F106*0.2</f>
        <v>0.5401169185051748</v>
      </c>
      <c r="I106" s="64"/>
    </row>
    <row r="107" spans="2:9" ht="15" customHeight="1">
      <c r="B107" s="62"/>
      <c r="C107" s="77"/>
      <c r="D107" s="3" t="s">
        <v>7</v>
      </c>
      <c r="E107" s="67"/>
      <c r="F107" s="6">
        <f>+F70*0.01</f>
        <v>1.800389728350583</v>
      </c>
      <c r="G107" s="6">
        <f>+G70*0.01</f>
        <v>1.800389728350583</v>
      </c>
      <c r="H107" s="27">
        <f>+F107*0.2</f>
        <v>0.36007794567011664</v>
      </c>
      <c r="I107" s="64"/>
    </row>
    <row r="108" spans="2:9" ht="15" customHeight="1">
      <c r="B108" s="62"/>
      <c r="C108" s="77"/>
      <c r="D108" s="8" t="s">
        <v>8</v>
      </c>
      <c r="E108" s="68"/>
      <c r="F108" s="14">
        <f>+F70*0.005</f>
        <v>0.9001948641752915</v>
      </c>
      <c r="G108" s="14">
        <f>+G70*0.005</f>
        <v>0.9001948641752915</v>
      </c>
      <c r="H108" s="28">
        <f>+F108*0.2</f>
        <v>0.18003897283505832</v>
      </c>
      <c r="I108" s="64"/>
    </row>
    <row r="109" spans="2:9" ht="15" customHeight="1">
      <c r="B109" s="62"/>
      <c r="C109" s="77"/>
      <c r="D109" s="11" t="s">
        <v>2</v>
      </c>
      <c r="E109" s="35"/>
      <c r="F109" s="59"/>
      <c r="G109" s="60"/>
      <c r="H109" s="60"/>
      <c r="I109" s="64"/>
    </row>
    <row r="110" spans="2:9" ht="15" customHeight="1">
      <c r="B110" s="62"/>
      <c r="C110" s="77"/>
      <c r="D110" s="3" t="s">
        <v>5</v>
      </c>
      <c r="E110" s="66" t="s">
        <v>26</v>
      </c>
      <c r="F110" s="13">
        <f>+F71*0.02</f>
        <v>2.187649537584661</v>
      </c>
      <c r="G110" s="13">
        <f>+G71*0.02</f>
        <v>2.187649537584661</v>
      </c>
      <c r="H110" s="22">
        <f>+F110*0.2</f>
        <v>0.43752990751693227</v>
      </c>
      <c r="I110" s="64"/>
    </row>
    <row r="111" spans="2:9" ht="15" customHeight="1">
      <c r="B111" s="62"/>
      <c r="C111" s="77"/>
      <c r="D111" s="3" t="s">
        <v>6</v>
      </c>
      <c r="E111" s="67"/>
      <c r="F111" s="6">
        <f>+F71*0.015</f>
        <v>1.6407371531884958</v>
      </c>
      <c r="G111" s="6">
        <f>+G71*0.015</f>
        <v>1.6407371531884958</v>
      </c>
      <c r="H111" s="27">
        <f>+F111*0.2</f>
        <v>0.3281474306376992</v>
      </c>
      <c r="I111" s="64"/>
    </row>
    <row r="112" spans="2:9" ht="15" customHeight="1">
      <c r="B112" s="62"/>
      <c r="C112" s="77"/>
      <c r="D112" s="3" t="s">
        <v>7</v>
      </c>
      <c r="E112" s="67"/>
      <c r="F112" s="6">
        <f>+F71*0.01</f>
        <v>1.0938247687923306</v>
      </c>
      <c r="G112" s="6">
        <f>+G71*0.01</f>
        <v>1.0938247687923306</v>
      </c>
      <c r="H112" s="27">
        <f>+F112*0.2</f>
        <v>0.21876495375846614</v>
      </c>
      <c r="I112" s="64"/>
    </row>
    <row r="113" spans="2:9" ht="15" customHeight="1">
      <c r="B113" s="62"/>
      <c r="C113" s="77"/>
      <c r="D113" s="8" t="s">
        <v>8</v>
      </c>
      <c r="E113" s="68"/>
      <c r="F113" s="14">
        <f>+F71*0.005</f>
        <v>0.5469123843961653</v>
      </c>
      <c r="G113" s="14">
        <f>+G71*0.005</f>
        <v>0.5469123843961653</v>
      </c>
      <c r="H113" s="28">
        <f>+F113*0.2</f>
        <v>0.10938247687923307</v>
      </c>
      <c r="I113" s="64"/>
    </row>
    <row r="114" spans="2:9" ht="15" customHeight="1">
      <c r="B114" s="62"/>
      <c r="C114" s="77"/>
      <c r="D114" s="11" t="s">
        <v>3</v>
      </c>
      <c r="E114" s="35"/>
      <c r="F114" s="59"/>
      <c r="G114" s="60"/>
      <c r="H114" s="60"/>
      <c r="I114" s="64"/>
    </row>
    <row r="115" spans="2:9" ht="15" customHeight="1">
      <c r="B115" s="62"/>
      <c r="C115" s="77"/>
      <c r="D115" s="3" t="s">
        <v>5</v>
      </c>
      <c r="E115" s="66" t="s">
        <v>26</v>
      </c>
      <c r="F115" s="13">
        <f>+F72*0.02</f>
        <v>1.5633272064456316</v>
      </c>
      <c r="G115" s="13">
        <f>+G72*0.02</f>
        <v>1.5633272064456316</v>
      </c>
      <c r="H115" s="22">
        <f>+F115*0.2</f>
        <v>0.3126654412891263</v>
      </c>
      <c r="I115" s="64"/>
    </row>
    <row r="116" spans="2:9" ht="15" customHeight="1">
      <c r="B116" s="62"/>
      <c r="C116" s="77"/>
      <c r="D116" s="3" t="s">
        <v>6</v>
      </c>
      <c r="E116" s="67"/>
      <c r="F116" s="6">
        <f>+F72*0.015</f>
        <v>1.1724954048342235</v>
      </c>
      <c r="G116" s="6">
        <f>+G72*0.015</f>
        <v>1.1724954048342235</v>
      </c>
      <c r="H116" s="27">
        <f>+F116*0.2</f>
        <v>0.23449908096684471</v>
      </c>
      <c r="I116" s="64"/>
    </row>
    <row r="117" spans="2:9" ht="15" customHeight="1">
      <c r="B117" s="62"/>
      <c r="C117" s="77"/>
      <c r="D117" s="3" t="s">
        <v>7</v>
      </c>
      <c r="E117" s="67"/>
      <c r="F117" s="6">
        <f>+F72*0.01</f>
        <v>0.7816636032228158</v>
      </c>
      <c r="G117" s="6">
        <f>+G72*0.01</f>
        <v>0.7816636032228158</v>
      </c>
      <c r="H117" s="27">
        <f>+F117*0.2</f>
        <v>0.15633272064456316</v>
      </c>
      <c r="I117" s="64"/>
    </row>
    <row r="118" spans="2:9" ht="15" customHeight="1">
      <c r="B118" s="62"/>
      <c r="C118" s="77"/>
      <c r="D118" s="8" t="s">
        <v>8</v>
      </c>
      <c r="E118" s="68"/>
      <c r="F118" s="14">
        <f>+F72*0.005</f>
        <v>0.3908318016114079</v>
      </c>
      <c r="G118" s="14">
        <f>+G72*0.005</f>
        <v>0.3908318016114079</v>
      </c>
      <c r="H118" s="28">
        <f>+F118*0.2</f>
        <v>0.07816636032228158</v>
      </c>
      <c r="I118" s="64"/>
    </row>
    <row r="119" spans="2:9" ht="15" customHeight="1">
      <c r="B119" s="62"/>
      <c r="C119" s="77"/>
      <c r="D119" s="11" t="s">
        <v>4</v>
      </c>
      <c r="E119" s="35"/>
      <c r="F119" s="59"/>
      <c r="G119" s="60"/>
      <c r="H119" s="60"/>
      <c r="I119" s="64"/>
    </row>
    <row r="120" spans="2:9" ht="15" customHeight="1">
      <c r="B120" s="62"/>
      <c r="C120" s="77"/>
      <c r="D120" s="3" t="s">
        <v>5</v>
      </c>
      <c r="E120" s="66" t="s">
        <v>26</v>
      </c>
      <c r="F120" s="13">
        <f>+F73*0.02</f>
        <v>5.920673141492083</v>
      </c>
      <c r="G120" s="13">
        <f>+G73*0.02</f>
        <v>5.920673141492083</v>
      </c>
      <c r="H120" s="22">
        <f>+F120*0.2</f>
        <v>1.1841346282984166</v>
      </c>
      <c r="I120" s="64"/>
    </row>
    <row r="121" spans="2:9" ht="15" customHeight="1">
      <c r="B121" s="62"/>
      <c r="C121" s="77"/>
      <c r="D121" s="3" t="s">
        <v>6</v>
      </c>
      <c r="E121" s="67"/>
      <c r="F121" s="6">
        <f>+F73*0.015</f>
        <v>4.440504856119062</v>
      </c>
      <c r="G121" s="6">
        <f>+G73*0.015</f>
        <v>4.440504856119062</v>
      </c>
      <c r="H121" s="27">
        <f>+F121*0.2</f>
        <v>0.8881009712238124</v>
      </c>
      <c r="I121" s="64"/>
    </row>
    <row r="122" spans="2:9" ht="15" customHeight="1">
      <c r="B122" s="62"/>
      <c r="C122" s="77"/>
      <c r="D122" s="3" t="s">
        <v>7</v>
      </c>
      <c r="E122" s="67"/>
      <c r="F122" s="6">
        <f>+F73*0.01</f>
        <v>2.9603365707460414</v>
      </c>
      <c r="G122" s="6">
        <f>+G73*0.01</f>
        <v>2.9603365707460414</v>
      </c>
      <c r="H122" s="27">
        <f>+F122*0.2</f>
        <v>0.5920673141492083</v>
      </c>
      <c r="I122" s="64"/>
    </row>
    <row r="123" spans="2:9" ht="15" customHeight="1">
      <c r="B123" s="62"/>
      <c r="C123" s="78"/>
      <c r="D123" s="16" t="s">
        <v>8</v>
      </c>
      <c r="E123" s="68"/>
      <c r="F123" s="9">
        <f>+F73*0.005</f>
        <v>1.4801682853730207</v>
      </c>
      <c r="G123" s="14">
        <f>+G73*0.005</f>
        <v>1.4801682853730207</v>
      </c>
      <c r="H123" s="29">
        <f>+F123*0.2</f>
        <v>0.29603365707460416</v>
      </c>
      <c r="I123" s="64"/>
    </row>
    <row r="124" spans="2:9" ht="15" customHeight="1">
      <c r="B124" s="62"/>
      <c r="C124" s="79" t="s">
        <v>17</v>
      </c>
      <c r="D124" s="80"/>
      <c r="E124" s="33"/>
      <c r="F124" s="32"/>
      <c r="G124" s="24"/>
      <c r="H124" s="30"/>
      <c r="I124" s="64"/>
    </row>
    <row r="125" spans="2:9" ht="15" customHeight="1">
      <c r="B125" s="62"/>
      <c r="C125" s="69" t="s">
        <v>18</v>
      </c>
      <c r="D125" s="70"/>
      <c r="E125" s="81" t="s">
        <v>27</v>
      </c>
      <c r="F125" s="22">
        <v>0.45</v>
      </c>
      <c r="G125" s="25"/>
      <c r="H125" s="17"/>
      <c r="I125" s="64"/>
    </row>
    <row r="126" spans="2:9" ht="15" customHeight="1" thickBot="1">
      <c r="B126" s="63"/>
      <c r="C126" s="71" t="s">
        <v>19</v>
      </c>
      <c r="D126" s="72"/>
      <c r="E126" s="82"/>
      <c r="F126" s="23">
        <v>0.51</v>
      </c>
      <c r="G126" s="26"/>
      <c r="H126" s="31"/>
      <c r="I126" s="65"/>
    </row>
    <row r="127" ht="15" customHeight="1" thickTop="1"/>
    <row r="128" spans="4:8" ht="15" customHeight="1">
      <c r="D128" s="18"/>
      <c r="E128" s="18"/>
      <c r="F128" s="18"/>
      <c r="G128" s="18"/>
      <c r="H128" s="18"/>
    </row>
    <row r="129" spans="4:8" ht="15" customHeight="1">
      <c r="D129" s="18"/>
      <c r="E129" s="18"/>
      <c r="F129" s="18"/>
      <c r="G129" s="18"/>
      <c r="H129" s="18"/>
    </row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</sheetData>
  <sheetProtection/>
  <mergeCells count="56">
    <mergeCell ref="F8:F10"/>
    <mergeCell ref="G8:G10"/>
    <mergeCell ref="H8:H10"/>
    <mergeCell ref="I8:I10"/>
    <mergeCell ref="C67:D67"/>
    <mergeCell ref="E67:E68"/>
    <mergeCell ref="C68:D68"/>
    <mergeCell ref="E32:E35"/>
    <mergeCell ref="E42:E45"/>
    <mergeCell ref="E47:E50"/>
    <mergeCell ref="E11:E15"/>
    <mergeCell ref="I11:I68"/>
    <mergeCell ref="C16:C40"/>
    <mergeCell ref="E17:E20"/>
    <mergeCell ref="E22:E25"/>
    <mergeCell ref="E27:E30"/>
    <mergeCell ref="C66:D66"/>
    <mergeCell ref="B8:B10"/>
    <mergeCell ref="C8:D10"/>
    <mergeCell ref="E8:E10"/>
    <mergeCell ref="E37:E40"/>
    <mergeCell ref="C41:C65"/>
    <mergeCell ref="E52:E55"/>
    <mergeCell ref="E57:E60"/>
    <mergeCell ref="E62:E65"/>
    <mergeCell ref="B11:B68"/>
    <mergeCell ref="C11:C15"/>
    <mergeCell ref="C74:C98"/>
    <mergeCell ref="C124:D124"/>
    <mergeCell ref="E110:E113"/>
    <mergeCell ref="E115:E118"/>
    <mergeCell ref="E120:E123"/>
    <mergeCell ref="E125:E126"/>
    <mergeCell ref="E80:E83"/>
    <mergeCell ref="E85:E88"/>
    <mergeCell ref="E91:E94"/>
    <mergeCell ref="E95:E98"/>
    <mergeCell ref="I69:I126"/>
    <mergeCell ref="F79:H79"/>
    <mergeCell ref="F84:H84"/>
    <mergeCell ref="F89:H89"/>
    <mergeCell ref="F94:H94"/>
    <mergeCell ref="E69:E73"/>
    <mergeCell ref="E75:E78"/>
    <mergeCell ref="E100:E103"/>
    <mergeCell ref="E105:E108"/>
    <mergeCell ref="F99:H99"/>
    <mergeCell ref="F109:H109"/>
    <mergeCell ref="F114:H114"/>
    <mergeCell ref="F119:H119"/>
    <mergeCell ref="F104:H104"/>
    <mergeCell ref="B69:B126"/>
    <mergeCell ref="C125:D125"/>
    <mergeCell ref="C126:D126"/>
    <mergeCell ref="C69:C73"/>
    <mergeCell ref="C99:C123"/>
  </mergeCells>
  <printOptions horizontalCentered="1" verticalCentered="1"/>
  <pageMargins left="0.15748031496062992" right="0.15748031496062992" top="0.3937007874015748" bottom="0.36" header="0.15748031496062992" footer="0.15748031496062992"/>
  <pageSetup horizontalDpi="600" verticalDpi="600" orientation="portrait" scale="60" r:id="rId1"/>
  <headerFooter>
    <oddFooter>&amp;C&amp;"Arial Narrow,Regular"&amp;11Страна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Jovanovic</dc:creator>
  <cp:keywords/>
  <dc:description/>
  <cp:lastModifiedBy>Slobodan Jovanovic</cp:lastModifiedBy>
  <cp:lastPrinted>2015-04-03T10:20:54Z</cp:lastPrinted>
  <dcterms:created xsi:type="dcterms:W3CDTF">2015-01-30T11:16:47Z</dcterms:created>
  <dcterms:modified xsi:type="dcterms:W3CDTF">2022-08-11T08:22:37Z</dcterms:modified>
  <cp:category/>
  <cp:version/>
  <cp:contentType/>
  <cp:contentStatus/>
</cp:coreProperties>
</file>